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<sst xmlns="http://schemas.openxmlformats.org/spreadsheetml/2006/main" count="267" uniqueCount="177">
  <si>
    <t>КП</t>
  </si>
  <si>
    <t>между пункт.</t>
  </si>
  <si>
    <t>после КП</t>
  </si>
  <si>
    <t>всего</t>
  </si>
  <si>
    <t>судья</t>
  </si>
  <si>
    <t>Старт</t>
  </si>
  <si>
    <t>График прохождения маршрута</t>
  </si>
  <si>
    <t>Юркостров</t>
  </si>
  <si>
    <t>Спасская Губа</t>
  </si>
  <si>
    <t>Марциальные Воды</t>
  </si>
  <si>
    <t>Салми</t>
  </si>
  <si>
    <t>Финиш</t>
  </si>
  <si>
    <t>Вологда, Кремлевская площадь</t>
  </si>
  <si>
    <t>Новленское</t>
  </si>
  <si>
    <t>КП слева</t>
  </si>
  <si>
    <t>Устье</t>
  </si>
  <si>
    <t>р. Шима, справа беседка и место для отдыха</t>
  </si>
  <si>
    <t>Объезд грейдера</t>
  </si>
  <si>
    <t>Девятины</t>
  </si>
  <si>
    <t>Белоусово, завершение рельефного участка</t>
  </si>
  <si>
    <t>Вытегра, рельеф, разбитый асфальт</t>
  </si>
  <si>
    <t>Начало участка отличного асфальта</t>
  </si>
  <si>
    <t>Гакугса</t>
  </si>
  <si>
    <t>Нигижма</t>
  </si>
  <si>
    <t>Въезд в Пудож.</t>
  </si>
  <si>
    <t>200 метров до Онеги</t>
  </si>
  <si>
    <t>Шоссе</t>
  </si>
  <si>
    <t>Новая Габсельга</t>
  </si>
  <si>
    <t>Повенец, Беломоро-Балтийский канал, шлюзы</t>
  </si>
  <si>
    <t>Начало дороги на Великую Губу (указатель)</t>
  </si>
  <si>
    <t>Конец дороги из Великой Губы</t>
  </si>
  <si>
    <t>Виадук. Мурманское шоссе</t>
  </si>
  <si>
    <t>Поворот на Гирвас</t>
  </si>
  <si>
    <t>Гирвас. Перекресток</t>
  </si>
  <si>
    <t>Поворот на Петрозаводск</t>
  </si>
  <si>
    <t>3 Развязка</t>
  </si>
  <si>
    <t>Поворот на Новую Вилгу</t>
  </si>
  <si>
    <t>Выезд на шоссе</t>
  </si>
  <si>
    <t>Выезд на М18</t>
  </si>
  <si>
    <t>Ремонт дороги</t>
  </si>
  <si>
    <t>Пряжа</t>
  </si>
  <si>
    <t>Дорога на Коткоозеро</t>
  </si>
  <si>
    <t>Мурманское шоссе</t>
  </si>
  <si>
    <t>Поворот на Олонец</t>
  </si>
  <si>
    <t>Олонец. Мост через Мегреку</t>
  </si>
  <si>
    <t>Видлица</t>
  </si>
  <si>
    <t>Питкяранта. Памятник Танк на перекрестке 5 улиц.</t>
  </si>
  <si>
    <t xml:space="preserve">Памятник скорби </t>
  </si>
  <si>
    <t>Ляскеля. Плотина</t>
  </si>
  <si>
    <t>Поворот на Вяртсиля</t>
  </si>
  <si>
    <t xml:space="preserve">Сортавала. Мост </t>
  </si>
  <si>
    <t>↑</t>
  </si>
  <si>
    <t>←</t>
  </si>
  <si>
    <t>Обратно возвращаемся на шоссе</t>
  </si>
  <si>
    <t>полянка с беседкой</t>
  </si>
  <si>
    <t>Прямо на знак кирпич (подробности на КП3)</t>
  </si>
  <si>
    <t>→</t>
  </si>
  <si>
    <t>Направо по указателю. 300 метров по афальту и 50 метров к Погосту</t>
  </si>
  <si>
    <t xml:space="preserve">Направо, продолжаем движение. </t>
  </si>
  <si>
    <t>Возвращаемся обратно</t>
  </si>
  <si>
    <t>налево по указателю на Великую Губу. Далее по главной, качество дороги постепенно ухудшается, через 17 км крутой подъем,после него плавный спуск к КП</t>
  </si>
  <si>
    <t>Возвращаемся обратно. Очень внимательно на спуске</t>
  </si>
  <si>
    <t>Направо по укателю "Гирвас"</t>
  </si>
  <si>
    <t>Направо по указателю Телефон, красный крест</t>
  </si>
  <si>
    <t>Прямо</t>
  </si>
  <si>
    <t>Выезд обратно налево , все время по главной</t>
  </si>
  <si>
    <t>Налево на Санкт-Петербург</t>
  </si>
  <si>
    <t>5 км ремонт дороги, сужения, есть грунтовые участки</t>
  </si>
  <si>
    <t>Прямо на СПб. После Пряжи новый асфальт</t>
  </si>
  <si>
    <t>Выезд на мурманское шоссе. Прямо на Олонец</t>
  </si>
  <si>
    <t>Направо по указателю на Олонец</t>
  </si>
  <si>
    <t>Прямо по указателю на Сортавалу</t>
  </si>
  <si>
    <t>Налево на улицу Гоголя. По ней 500 метров около T-образного перекрестка налево смотреть указатели</t>
  </si>
  <si>
    <t>Продолжаем путь на Сортавалу</t>
  </si>
  <si>
    <t>После поворота через 300 метров жд.</t>
  </si>
  <si>
    <t>Прямо на Сортавалу. Далее ехать по главной въехать в Сортавалу</t>
  </si>
  <si>
    <t>За мостом направо по указателям</t>
  </si>
  <si>
    <t>Комментарий</t>
  </si>
  <si>
    <t>Пункты</t>
  </si>
  <si>
    <t>Вид КП</t>
  </si>
  <si>
    <t>Километры</t>
  </si>
  <si>
    <t>Продолжение движения</t>
  </si>
  <si>
    <r>
      <t xml:space="preserve">Внимание! примыкание к главной дороге на спуске, </t>
    </r>
    <r>
      <rPr>
        <b/>
        <sz val="10"/>
        <rFont val="Verdana"/>
        <family val="2"/>
      </rPr>
      <t>направо</t>
    </r>
    <r>
      <rPr>
        <sz val="10"/>
        <rFont val="Verdana"/>
        <family val="2"/>
      </rPr>
      <t>,</t>
    </r>
  </si>
  <si>
    <r>
      <t xml:space="preserve">После переезда возвращаемся на основную дорогу, там </t>
    </r>
    <r>
      <rPr>
        <b/>
        <sz val="10"/>
        <rFont val="Verdana"/>
        <family val="2"/>
      </rPr>
      <t>направо</t>
    </r>
  </si>
  <si>
    <r>
      <t>Вернуться на шоссе,</t>
    </r>
    <r>
      <rPr>
        <b/>
        <sz val="10"/>
        <rFont val="Verdana"/>
        <family val="2"/>
      </rPr>
      <t xml:space="preserve"> направо</t>
    </r>
  </si>
  <si>
    <t>Шоссе (ул. Горького)</t>
  </si>
  <si>
    <t>Мост через Северо-Двинский канал</t>
  </si>
  <si>
    <t>Граница Кириллова</t>
  </si>
  <si>
    <t>Отворотка  на Кириллов</t>
  </si>
  <si>
    <t>Вторая отворотка на Липин Бор</t>
  </si>
  <si>
    <t>Пересечение с узкоколейной ЖД, деревня Депо</t>
  </si>
  <si>
    <t>Начало шоссейного рая - новая дорога между Вологодской и Карелией</t>
  </si>
  <si>
    <t>Граница Карелии и Вологодской обл.</t>
  </si>
  <si>
    <t>Отворотка на Пяльму</t>
  </si>
  <si>
    <t>Отворотка на Челмужи</t>
  </si>
  <si>
    <t>Разв. на Кончезеро</t>
  </si>
  <si>
    <t>1 и 2 Развязка</t>
  </si>
  <si>
    <t>Ехать по главной дороге вплоть до стен монастыря</t>
  </si>
  <si>
    <t xml:space="preserve">Прямо, через мост. Далее по главной на Медвежегорск через весь город (есть правый и левый поворот), до указателя Медвежегорск 190. </t>
  </si>
  <si>
    <t>Через 2 км, чуть не доезжая перекрестка справа от дороги (за кустами) несколько домиков голубого цвета (~100 метров от шоссе) - детский лагерь, с шоссе до них идет дорожка</t>
  </si>
  <si>
    <t>Налево. Начало участка старого асфальта (15 км)</t>
  </si>
  <si>
    <t>Раздолбанный асфальт до самой Медгоры</t>
  </si>
  <si>
    <t>Направо по главной ("на Петрозаводск, Мурманск")</t>
  </si>
  <si>
    <t>Налево на Петрозаводск, Мурманск</t>
  </si>
  <si>
    <t>Подняться на виадук, на шоссе налево на Петрозаводск. Через 8 км начнется новый асфальт</t>
  </si>
  <si>
    <t>Направо к школе 300 метров</t>
  </si>
  <si>
    <t>Обратно к повороту</t>
  </si>
  <si>
    <t>Направо. Через 1,5 км слева очень красивый каньон</t>
  </si>
  <si>
    <t>Прямо на Санкт-Петербург</t>
  </si>
  <si>
    <t>Прямо на Санкт-Петербург. На следущей развезке через 500 метров тоже прямо</t>
  </si>
  <si>
    <t>Налево на Петрозаводск</t>
  </si>
  <si>
    <t>Направо, далее через поселок все время по главной</t>
  </si>
  <si>
    <t>Направо, сьезд с главной дороги. Через 200 метров школа двухэтажное здание из белого кирпича</t>
  </si>
  <si>
    <t xml:space="preserve">Левее, по указателю на Коткоозеро-4 направо. Через 4 км у автобусной остановки (деревянная будка), поворот направо 50 метров и кирпичная двухэтажное здание. </t>
  </si>
  <si>
    <t>Продолжить движение через поселок</t>
  </si>
  <si>
    <t>Прямо, внимательно следите за указателями на КП</t>
  </si>
  <si>
    <t>Вернуться обратно к танку</t>
  </si>
  <si>
    <t>Слева монумент, через 200 метров налево по новому шоссе</t>
  </si>
  <si>
    <t>Прямо по главной, магазины 24 часа, кафе слева от дороги</t>
  </si>
  <si>
    <t xml:space="preserve">Прямо </t>
  </si>
  <si>
    <r>
      <t>Налево</t>
    </r>
    <r>
      <rPr>
        <sz val="10"/>
        <rFont val="Verdana"/>
        <family val="2"/>
      </rPr>
      <t xml:space="preserve"> на Кириллов</t>
    </r>
  </si>
  <si>
    <r>
      <t>Налево</t>
    </r>
    <r>
      <rPr>
        <sz val="10"/>
        <rFont val="Verdana"/>
        <family val="2"/>
      </rPr>
      <t xml:space="preserve"> на Вытегру, к-во асфальта улучшается, машин меньше</t>
    </r>
  </si>
  <si>
    <t>Слева от дороги 150 метров большое чистое озеро</t>
  </si>
  <si>
    <t>Прямо по главной</t>
  </si>
  <si>
    <t>Прямо по главной, участок отличного асфальта</t>
  </si>
  <si>
    <t>Слева вдоль дороги поляны и река Кема</t>
  </si>
  <si>
    <t>Прямо по главной, магазины</t>
  </si>
  <si>
    <t>Красивый мост, слева Волго-Балтийский канал, справа озеро</t>
  </si>
  <si>
    <t>По указателям на Медвежегорск (направо). Через 5 км два коротких (&lt;500 м каждый) грейдерных участка.</t>
  </si>
  <si>
    <t>Ухудшение качества дороги, асфальт еще пока без трещин и ям, но уже не идеально плоский</t>
  </si>
  <si>
    <t>Резкое ухудшение качества асфальта,</t>
  </si>
  <si>
    <t>Рельеф и плохое покрытие</t>
  </si>
  <si>
    <t>Прямо по главной,</t>
  </si>
  <si>
    <t>Начало асфальта идеального качества (новое шоссе)</t>
  </si>
  <si>
    <t>Налево на Челмужи, 1 км грунта, в поселке снова асфальт, недоезжая моста, слева школа</t>
  </si>
  <si>
    <t>Озеро Прилукское (дорога идет вдоль озера 2.5 км)</t>
  </si>
  <si>
    <t xml:space="preserve">Отворотка на Ивановскую </t>
  </si>
  <si>
    <t>Красивый вид</t>
  </si>
  <si>
    <t>Заправка Лукойл, круглосуточный магазин и кафе</t>
  </si>
  <si>
    <t xml:space="preserve"> В 1 км от трассы магазины</t>
  </si>
  <si>
    <t>Магазины (не 24 часа)</t>
  </si>
  <si>
    <t>Магазины</t>
  </si>
  <si>
    <t xml:space="preserve">Палаточный </t>
  </si>
  <si>
    <t>Кафе 100 метров не доезжая КП</t>
  </si>
  <si>
    <t>Поселок находится справа в 500 метрах от шоссе  магазины, кафе</t>
  </si>
  <si>
    <t xml:space="preserve"> </t>
  </si>
  <si>
    <t>Гостиница, магазины</t>
  </si>
  <si>
    <t>Осторожно на спуске! Есть магазин</t>
  </si>
  <si>
    <t>Можно хлебнуть железистой воды (слева от дороги)</t>
  </si>
  <si>
    <t xml:space="preserve"> Есть магазин</t>
  </si>
  <si>
    <t>Кафе</t>
  </si>
  <si>
    <t>Справа гостиница, магазины</t>
  </si>
  <si>
    <t>Магазины, гостиница</t>
  </si>
  <si>
    <t>Развилка, будьте внимательны, без указателей!!</t>
  </si>
  <si>
    <t>Новая Вилга. Перекресток (справа за перекрестком церковь с зелеными куполами)</t>
  </si>
  <si>
    <t>Разв. на ст. Шуйская</t>
  </si>
  <si>
    <t>Гирвас. Синее двухэтажное здание</t>
  </si>
  <si>
    <t>Медвежьегорск, ответвление дороги на Петрозаводск/Мурманск  (направо)</t>
  </si>
  <si>
    <t>Пудожгорский</t>
  </si>
  <si>
    <t>Пос. Песчаное, перед Песчаным затяжной (км 2) спуск, красивый вид Онежского озера</t>
  </si>
  <si>
    <t>Пов. на Саминский Погост</t>
  </si>
  <si>
    <t>Два ЖД переезда</t>
  </si>
  <si>
    <t>Кириллов. Монастырь. 10:45(4)-15:32(4)</t>
  </si>
  <si>
    <t>Первая отворотка на Липин Бор                  10:45(4)-15:32(4)</t>
  </si>
  <si>
    <t>Отворотка на Александровскую, река Ковжа 16:11(4)-3:24 (5)</t>
  </si>
  <si>
    <t>Саминский погост. 19:04(4)-9:32 (5)</t>
  </si>
  <si>
    <t>КП в детском лагере  23:03(4)-17:32(5)</t>
  </si>
  <si>
    <t>Пудож. Школа N2.  Справа от указателя "Медвежегорск 190" серое кирпичное здание школы 21:05(4)-13:36(5)</t>
  </si>
  <si>
    <t>Челмужи. Школа                  1:03(5)-21:32(5)</t>
  </si>
  <si>
    <t>Пляж, прямо у дороги  4:43(5)-6:10(6)</t>
  </si>
  <si>
    <t>Гирвас. Школа          8:22(5)-15:06(6)</t>
  </si>
  <si>
    <t>Новая Вилга.КП в школе (адрес "ул. Школьная, 3") 11:39(5)-23:09(6)</t>
  </si>
  <si>
    <t>Коткоозеро. Школа 15:05(5)-7:33(7)</t>
  </si>
  <si>
    <t>КП берег Ладоги, 52 км 18:25(5)-14:34(7)</t>
  </si>
  <si>
    <t>Школа                            21:21(5)-20:16(7)</t>
  </si>
  <si>
    <t>23:46(5)-1:00(8)</t>
  </si>
  <si>
    <t>спал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</si>
</sst>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_-* #,##0_р_у_б_._-;\-* #,##0_р_у_б_._-;_-* &quot;-&quot;_р_у_б_._-;_-@_-"/>
    <numFmt numFmtId="166" formatCode="d\ mmmm\,\ yyyy"/>
    <numFmt numFmtId="167" formatCode="[$-FC19]d\ mmmm\ yyyy\ &quot;г.&quot;"/>
    <numFmt numFmtId="168" formatCode="d/m;@"/>
    <numFmt numFmtId="169" formatCode="_-* \К\П\ ##0_р_у_б_._-;\-* #,##0_р_у_б_._-;_-* &quot;-&quot;_р_у_б_._-;_-@_-"/>
    <numFmt numFmtId="170" formatCode="\-* \К\П\ ;\-* #,##0_р_у_б_._-;_-* &quot;-&quot;_р_у_б_._-;_-@_-"/>
    <numFmt numFmtId="171" formatCode="* \К\П\ ;\-* #,##0_р_у_б_._-;_-* &quot;-&quot;_р_у_б_._-;_-@_-"/>
    <numFmt numFmtId="172" formatCode="dd/mm/yy\ h:mm;@"/>
    <numFmt numFmtId="173" formatCode="[$-419]d\ mmm;@"/>
  </numFmts>
  <fonts count="1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2"/>
      <name val="Times New Roman"/>
      <family val="1"/>
    </font>
    <font>
      <b/>
      <sz val="14"/>
      <color indexed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26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4" fontId="7" fillId="0" borderId="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1" xfId="0" applyFont="1" applyBorder="1" applyAlignment="1">
      <alignment horizontal="left" vertical="distributed"/>
    </xf>
    <xf numFmtId="0" fontId="7" fillId="0" borderId="12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Fill="1" applyBorder="1" applyAlignment="1">
      <alignment horizontal="left" vertical="distributed" wrapText="1"/>
    </xf>
    <xf numFmtId="165" fontId="10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1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4" fontId="7" fillId="0" borderId="3" xfId="16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171" fontId="10" fillId="0" borderId="15" xfId="0" applyNumberFormat="1" applyFont="1" applyBorder="1" applyAlignment="1">
      <alignment horizontal="left" vertical="center"/>
    </xf>
    <xf numFmtId="165" fontId="10" fillId="0" borderId="16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4" fontId="7" fillId="0" borderId="17" xfId="16" applyFont="1" applyBorder="1" applyAlignment="1">
      <alignment horizontal="left" vertical="center" wrapText="1"/>
    </xf>
    <xf numFmtId="44" fontId="7" fillId="0" borderId="17" xfId="16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left" vertical="distributed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4" fontId="7" fillId="0" borderId="22" xfId="16" applyFont="1" applyBorder="1" applyAlignment="1">
      <alignment horizontal="left" vertical="center" wrapText="1"/>
    </xf>
    <xf numFmtId="44" fontId="7" fillId="0" borderId="22" xfId="16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distributed" wrapText="1"/>
    </xf>
    <xf numFmtId="171" fontId="10" fillId="0" borderId="25" xfId="0" applyNumberFormat="1" applyFont="1" applyBorder="1" applyAlignment="1">
      <alignment horizontal="left" vertical="center"/>
    </xf>
    <xf numFmtId="165" fontId="10" fillId="0" borderId="2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7" fillId="0" borderId="27" xfId="0" applyFont="1" applyBorder="1" applyAlignment="1">
      <alignment horizontal="left" vertical="distributed"/>
    </xf>
    <xf numFmtId="44" fontId="8" fillId="0" borderId="1" xfId="16" applyFont="1" applyBorder="1" applyAlignment="1">
      <alignment horizontal="left" vertical="center" wrapText="1"/>
    </xf>
    <xf numFmtId="44" fontId="8" fillId="0" borderId="1" xfId="16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distributed" wrapText="1"/>
    </xf>
    <xf numFmtId="171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distributed" wrapText="1"/>
    </xf>
    <xf numFmtId="0" fontId="2" fillId="0" borderId="17" xfId="0" applyFont="1" applyBorder="1" applyAlignment="1">
      <alignment horizontal="center" vertical="center"/>
    </xf>
    <xf numFmtId="171" fontId="10" fillId="0" borderId="29" xfId="0" applyNumberFormat="1" applyFont="1" applyBorder="1" applyAlignment="1">
      <alignment horizontal="left" vertical="center"/>
    </xf>
    <xf numFmtId="165" fontId="10" fillId="0" borderId="3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distributed" wrapText="1"/>
    </xf>
    <xf numFmtId="0" fontId="7" fillId="0" borderId="27" xfId="0" applyFont="1" applyFill="1" applyBorder="1" applyAlignment="1">
      <alignment horizontal="left" vertical="distributed" wrapText="1"/>
    </xf>
    <xf numFmtId="0" fontId="0" fillId="0" borderId="1" xfId="0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distributed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distributed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2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65" fontId="10" fillId="0" borderId="37" xfId="0" applyNumberFormat="1" applyFont="1" applyBorder="1" applyAlignment="1">
      <alignment horizontal="left" vertical="center"/>
    </xf>
    <xf numFmtId="0" fontId="17" fillId="0" borderId="38" xfId="0" applyFont="1" applyBorder="1" applyAlignment="1">
      <alignment/>
    </xf>
    <xf numFmtId="171" fontId="10" fillId="0" borderId="39" xfId="0" applyNumberFormat="1" applyFont="1" applyBorder="1" applyAlignment="1">
      <alignment horizontal="left" vertical="center"/>
    </xf>
    <xf numFmtId="165" fontId="10" fillId="0" borderId="40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44" fontId="8" fillId="0" borderId="41" xfId="16" applyFont="1" applyBorder="1" applyAlignment="1">
      <alignment horizontal="left" vertical="center" wrapText="1"/>
    </xf>
    <xf numFmtId="44" fontId="8" fillId="0" borderId="41" xfId="16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wrapText="1"/>
    </xf>
    <xf numFmtId="0" fontId="8" fillId="0" borderId="44" xfId="0" applyFont="1" applyBorder="1" applyAlignment="1">
      <alignment horizontal="left" vertical="distributed" wrapText="1"/>
    </xf>
    <xf numFmtId="0" fontId="0" fillId="0" borderId="43" xfId="0" applyFont="1" applyBorder="1" applyAlignment="1">
      <alignment horizontal="center" vertical="center"/>
    </xf>
    <xf numFmtId="171" fontId="9" fillId="0" borderId="39" xfId="0" applyNumberFormat="1" applyFont="1" applyBorder="1" applyAlignment="1">
      <alignment horizontal="left" vertical="center"/>
    </xf>
    <xf numFmtId="165" fontId="9" fillId="0" borderId="40" xfId="0" applyNumberFormat="1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7" fillId="0" borderId="44" xfId="0" applyFont="1" applyBorder="1" applyAlignment="1">
      <alignment horizontal="left" vertical="distributed" wrapText="1"/>
    </xf>
    <xf numFmtId="171" fontId="10" fillId="0" borderId="45" xfId="0" applyNumberFormat="1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7" fillId="0" borderId="48" xfId="0" applyFont="1" applyBorder="1" applyAlignment="1">
      <alignment horizontal="left" vertical="distributed" wrapText="1"/>
    </xf>
    <xf numFmtId="0" fontId="1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61">
      <selection activeCell="C78" sqref="C78"/>
    </sheetView>
  </sheetViews>
  <sheetFormatPr defaultColWidth="9.00390625" defaultRowHeight="12.75"/>
  <cols>
    <col min="1" max="1" width="4.625" style="16" customWidth="1"/>
    <col min="2" max="2" width="9.75390625" style="2" customWidth="1"/>
    <col min="3" max="3" width="6.75390625" style="2" customWidth="1"/>
    <col min="4" max="4" width="28.125" style="8" customWidth="1"/>
    <col min="5" max="5" width="28.125" style="14" customWidth="1"/>
    <col min="6" max="7" width="7.75390625" style="38" customWidth="1"/>
    <col min="8" max="8" width="7.75390625" style="14" customWidth="1"/>
    <col min="9" max="9" width="0.12890625" style="5" customWidth="1"/>
    <col min="10" max="10" width="7.25390625" style="3" customWidth="1"/>
    <col min="11" max="11" width="45.75390625" style="4" customWidth="1"/>
    <col min="12" max="16384" width="9.125" style="3" customWidth="1"/>
  </cols>
  <sheetData>
    <row r="1" spans="2:11" ht="18">
      <c r="B1" s="137" t="str">
        <f>"Марафон Вологда-Онега-Ладога-2008"</f>
        <v>Марафон Вологда-Онега-Ладога-2008</v>
      </c>
      <c r="C1" s="14"/>
      <c r="D1" s="138"/>
      <c r="E1" s="32"/>
      <c r="H1" s="39"/>
      <c r="I1" s="139"/>
      <c r="J1" s="140"/>
      <c r="K1" s="141"/>
    </row>
    <row r="2" spans="1:11" s="7" customFormat="1" ht="18">
      <c r="A2" s="17"/>
      <c r="B2" s="142"/>
      <c r="C2" s="143"/>
      <c r="D2" s="137" t="s">
        <v>5</v>
      </c>
      <c r="E2" s="33"/>
      <c r="F2" s="40"/>
      <c r="G2" s="40"/>
      <c r="H2" s="19"/>
      <c r="I2" s="143"/>
      <c r="J2" s="142"/>
      <c r="K2" s="144">
        <v>38537.291666666664</v>
      </c>
    </row>
    <row r="3" spans="2:11" ht="14.25">
      <c r="B3" s="14"/>
      <c r="C3" s="14"/>
      <c r="D3" s="145" t="s">
        <v>6</v>
      </c>
      <c r="E3" s="34"/>
      <c r="I3" s="146"/>
      <c r="J3" s="147"/>
      <c r="K3" s="141"/>
    </row>
    <row r="4" ht="15" thickBot="1">
      <c r="E4" s="34"/>
    </row>
    <row r="5" spans="1:11" s="9" customFormat="1" ht="14.25" customHeight="1" thickBot="1" thickTop="1">
      <c r="A5" s="189" t="s">
        <v>0</v>
      </c>
      <c r="B5" s="194"/>
      <c r="C5" s="188" t="s">
        <v>79</v>
      </c>
      <c r="D5" s="195" t="s">
        <v>78</v>
      </c>
      <c r="E5" s="188" t="s">
        <v>77</v>
      </c>
      <c r="F5" s="189" t="s">
        <v>80</v>
      </c>
      <c r="G5" s="189"/>
      <c r="H5" s="189"/>
      <c r="I5" s="135"/>
      <c r="J5" s="193"/>
      <c r="K5" s="188" t="s">
        <v>81</v>
      </c>
    </row>
    <row r="6" spans="1:11" s="9" customFormat="1" ht="14.25" customHeight="1" thickBot="1" thickTop="1">
      <c r="A6" s="189"/>
      <c r="B6" s="194"/>
      <c r="C6" s="188"/>
      <c r="D6" s="196"/>
      <c r="E6" s="188"/>
      <c r="F6" s="190" t="s">
        <v>1</v>
      </c>
      <c r="G6" s="191" t="s">
        <v>2</v>
      </c>
      <c r="H6" s="192" t="s">
        <v>3</v>
      </c>
      <c r="I6" s="21"/>
      <c r="J6" s="193"/>
      <c r="K6" s="188"/>
    </row>
    <row r="7" spans="1:11" ht="34.5" customHeight="1" thickBot="1" thickTop="1">
      <c r="A7" s="189"/>
      <c r="B7" s="194"/>
      <c r="C7" s="188"/>
      <c r="D7" s="197"/>
      <c r="E7" s="188"/>
      <c r="F7" s="190"/>
      <c r="G7" s="191"/>
      <c r="H7" s="192"/>
      <c r="I7" s="21"/>
      <c r="J7" s="193"/>
      <c r="K7" s="188"/>
    </row>
    <row r="8" spans="1:11" ht="34.5" thickBot="1" thickTop="1">
      <c r="A8" s="84"/>
      <c r="B8" s="134" t="s">
        <v>5</v>
      </c>
      <c r="C8" s="86" t="s">
        <v>4</v>
      </c>
      <c r="D8" s="104" t="s">
        <v>12</v>
      </c>
      <c r="E8" s="20"/>
      <c r="F8" s="91">
        <v>0</v>
      </c>
      <c r="G8" s="92">
        <v>0</v>
      </c>
      <c r="H8" s="93">
        <v>0</v>
      </c>
      <c r="I8" s="136">
        <v>0</v>
      </c>
      <c r="J8" s="103" t="s">
        <v>51</v>
      </c>
      <c r="K8" s="105" t="s">
        <v>161</v>
      </c>
    </row>
    <row r="9" spans="1:11" ht="33.75" thickTop="1">
      <c r="A9" s="97"/>
      <c r="B9" s="98">
        <f>A9*SUM(A$8:A9)</f>
        <v>0</v>
      </c>
      <c r="C9" s="130"/>
      <c r="D9" s="100" t="s">
        <v>13</v>
      </c>
      <c r="E9" s="101"/>
      <c r="F9" s="79">
        <f aca="true" t="shared" si="0" ref="F9:F40">I9-I8</f>
        <v>58</v>
      </c>
      <c r="G9" s="80">
        <f aca="true" t="shared" si="1" ref="G9:G40">IF(ISBLANK(A8),G8+F9,F9)</f>
        <v>58</v>
      </c>
      <c r="H9" s="81">
        <f aca="true" t="shared" si="2" ref="H9:H40">H8+F9</f>
        <v>58</v>
      </c>
      <c r="I9" s="148">
        <v>58</v>
      </c>
      <c r="J9" s="82" t="s">
        <v>51</v>
      </c>
      <c r="K9" s="102" t="s">
        <v>118</v>
      </c>
    </row>
    <row r="10" spans="1:11" ht="33">
      <c r="A10" s="54"/>
      <c r="B10" s="51">
        <f>A10*SUM(A$8:A10)</f>
        <v>0</v>
      </c>
      <c r="C10" s="25"/>
      <c r="D10" s="58" t="s">
        <v>86</v>
      </c>
      <c r="E10" s="30" t="s">
        <v>137</v>
      </c>
      <c r="F10" s="36">
        <f t="shared" si="0"/>
        <v>50</v>
      </c>
      <c r="G10" s="41">
        <f t="shared" si="1"/>
        <v>108</v>
      </c>
      <c r="H10" s="42">
        <f t="shared" si="2"/>
        <v>108</v>
      </c>
      <c r="I10" s="149">
        <v>108</v>
      </c>
      <c r="J10" s="22" t="s">
        <v>51</v>
      </c>
      <c r="K10" s="49" t="s">
        <v>119</v>
      </c>
    </row>
    <row r="11" spans="1:11" ht="33">
      <c r="A11" s="54"/>
      <c r="B11" s="51">
        <f>A11*SUM(A$8:A11)</f>
        <v>0</v>
      </c>
      <c r="C11" s="25"/>
      <c r="D11" s="59" t="s">
        <v>88</v>
      </c>
      <c r="E11" s="35"/>
      <c r="F11" s="36">
        <f t="shared" si="0"/>
        <v>4</v>
      </c>
      <c r="G11" s="41">
        <f t="shared" si="1"/>
        <v>112</v>
      </c>
      <c r="H11" s="42">
        <f t="shared" si="2"/>
        <v>112</v>
      </c>
      <c r="I11" s="149">
        <v>112</v>
      </c>
      <c r="J11" s="22" t="s">
        <v>52</v>
      </c>
      <c r="K11" s="45" t="s">
        <v>120</v>
      </c>
    </row>
    <row r="12" spans="1:11" ht="33.75" thickBot="1">
      <c r="A12" s="64"/>
      <c r="B12" s="65">
        <f>A12*SUM(A$8:A12)</f>
        <v>0</v>
      </c>
      <c r="C12" s="66"/>
      <c r="D12" s="67" t="s">
        <v>87</v>
      </c>
      <c r="E12" s="68"/>
      <c r="F12" s="69">
        <f t="shared" si="0"/>
        <v>14</v>
      </c>
      <c r="G12" s="70">
        <f t="shared" si="1"/>
        <v>126</v>
      </c>
      <c r="H12" s="71">
        <f t="shared" si="2"/>
        <v>126</v>
      </c>
      <c r="I12" s="150">
        <v>126</v>
      </c>
      <c r="J12" s="72" t="s">
        <v>51</v>
      </c>
      <c r="K12" s="73" t="s">
        <v>97</v>
      </c>
    </row>
    <row r="13" spans="1:11" ht="43.5" customHeight="1" thickBot="1" thickTop="1">
      <c r="A13" s="84">
        <v>1</v>
      </c>
      <c r="B13" s="85">
        <v>1</v>
      </c>
      <c r="C13" s="86" t="s">
        <v>4</v>
      </c>
      <c r="D13" s="89" t="s">
        <v>162</v>
      </c>
      <c r="E13" s="90" t="s">
        <v>14</v>
      </c>
      <c r="F13" s="91">
        <f t="shared" si="0"/>
        <v>2</v>
      </c>
      <c r="G13" s="92">
        <f t="shared" si="1"/>
        <v>128</v>
      </c>
      <c r="H13" s="93">
        <f t="shared" si="2"/>
        <v>128</v>
      </c>
      <c r="I13" s="131">
        <v>128</v>
      </c>
      <c r="J13" s="87"/>
      <c r="K13" s="88" t="s">
        <v>53</v>
      </c>
    </row>
    <row r="14" spans="1:11" s="10" customFormat="1" ht="33.75" thickTop="1">
      <c r="A14" s="74"/>
      <c r="B14" s="75"/>
      <c r="C14" s="76"/>
      <c r="D14" s="77" t="s">
        <v>37</v>
      </c>
      <c r="E14" s="78"/>
      <c r="F14" s="79">
        <f t="shared" si="0"/>
        <v>16</v>
      </c>
      <c r="G14" s="41">
        <f t="shared" si="1"/>
        <v>16</v>
      </c>
      <c r="H14" s="81">
        <f t="shared" si="2"/>
        <v>144</v>
      </c>
      <c r="I14" s="148">
        <v>144</v>
      </c>
      <c r="J14" s="82" t="s">
        <v>52</v>
      </c>
      <c r="K14" s="83" t="s">
        <v>121</v>
      </c>
    </row>
    <row r="15" spans="1:11" ht="33">
      <c r="A15" s="54"/>
      <c r="B15" s="51">
        <f>A15*SUM(A$8:A15)</f>
        <v>0</v>
      </c>
      <c r="C15" s="25"/>
      <c r="D15" s="58" t="s">
        <v>15</v>
      </c>
      <c r="E15" s="30"/>
      <c r="F15" s="36">
        <f t="shared" si="0"/>
        <v>12</v>
      </c>
      <c r="G15" s="41">
        <f t="shared" si="1"/>
        <v>28</v>
      </c>
      <c r="H15" s="42">
        <f t="shared" si="2"/>
        <v>156</v>
      </c>
      <c r="I15" s="149">
        <v>156</v>
      </c>
      <c r="J15" s="22" t="s">
        <v>51</v>
      </c>
      <c r="K15" s="49" t="s">
        <v>122</v>
      </c>
    </row>
    <row r="16" spans="1:11" ht="33.75" thickBot="1">
      <c r="A16" s="64"/>
      <c r="B16" s="65">
        <f>A16*SUM(A$8:A16)</f>
        <v>0</v>
      </c>
      <c r="C16" s="66"/>
      <c r="D16" s="94" t="s">
        <v>135</v>
      </c>
      <c r="E16" s="95"/>
      <c r="F16" s="69">
        <f t="shared" si="0"/>
        <v>17</v>
      </c>
      <c r="G16" s="70">
        <f t="shared" si="1"/>
        <v>45</v>
      </c>
      <c r="H16" s="71">
        <f t="shared" si="2"/>
        <v>173</v>
      </c>
      <c r="I16" s="150">
        <v>173</v>
      </c>
      <c r="J16" s="72" t="s">
        <v>51</v>
      </c>
      <c r="K16" s="96"/>
    </row>
    <row r="17" spans="1:11" ht="39.75" thickBot="1" thickTop="1">
      <c r="A17" s="84">
        <v>1</v>
      </c>
      <c r="B17" s="85">
        <v>2</v>
      </c>
      <c r="C17" s="86" t="s">
        <v>4</v>
      </c>
      <c r="D17" s="104" t="s">
        <v>163</v>
      </c>
      <c r="E17" s="20" t="s">
        <v>138</v>
      </c>
      <c r="F17" s="91">
        <f t="shared" si="0"/>
        <v>29</v>
      </c>
      <c r="G17" s="92">
        <f t="shared" si="1"/>
        <v>74</v>
      </c>
      <c r="H17" s="93">
        <f t="shared" si="2"/>
        <v>202</v>
      </c>
      <c r="I17" s="131">
        <v>202</v>
      </c>
      <c r="J17" s="103" t="s">
        <v>51</v>
      </c>
      <c r="K17" s="88"/>
    </row>
    <row r="18" spans="1:11" ht="33.75" thickTop="1">
      <c r="A18" s="97"/>
      <c r="B18" s="98">
        <f>A18*SUM(A$8:A18)</f>
        <v>0</v>
      </c>
      <c r="C18" s="99"/>
      <c r="D18" s="100" t="s">
        <v>89</v>
      </c>
      <c r="E18" s="101"/>
      <c r="F18" s="79">
        <f t="shared" si="0"/>
        <v>6</v>
      </c>
      <c r="G18" s="80">
        <f t="shared" si="1"/>
        <v>6</v>
      </c>
      <c r="H18" s="81">
        <f t="shared" si="2"/>
        <v>208</v>
      </c>
      <c r="I18" s="148">
        <v>208</v>
      </c>
      <c r="J18" s="82" t="s">
        <v>51</v>
      </c>
      <c r="K18" s="102" t="s">
        <v>123</v>
      </c>
    </row>
    <row r="19" spans="1:11" s="9" customFormat="1" ht="33.75" thickBot="1">
      <c r="A19" s="177"/>
      <c r="B19" s="153">
        <f>A19*SUM(A$8:A19)</f>
        <v>0</v>
      </c>
      <c r="C19" s="178"/>
      <c r="D19" s="179" t="s">
        <v>136</v>
      </c>
      <c r="E19" s="180" t="s">
        <v>139</v>
      </c>
      <c r="F19" s="181">
        <f t="shared" si="0"/>
        <v>43</v>
      </c>
      <c r="G19" s="182">
        <f t="shared" si="1"/>
        <v>49</v>
      </c>
      <c r="H19" s="183">
        <f t="shared" si="2"/>
        <v>251</v>
      </c>
      <c r="I19" s="184">
        <v>251</v>
      </c>
      <c r="J19" s="185" t="s">
        <v>51</v>
      </c>
      <c r="K19" s="186" t="s">
        <v>124</v>
      </c>
    </row>
    <row r="20" spans="1:11" ht="33.75" thickBot="1">
      <c r="A20" s="167"/>
      <c r="B20" s="168"/>
      <c r="C20" s="166"/>
      <c r="D20" s="169" t="s">
        <v>16</v>
      </c>
      <c r="E20" s="170"/>
      <c r="F20" s="171">
        <f t="shared" si="0"/>
        <v>10</v>
      </c>
      <c r="G20" s="172">
        <f t="shared" si="1"/>
        <v>59</v>
      </c>
      <c r="H20" s="173">
        <f t="shared" si="2"/>
        <v>261</v>
      </c>
      <c r="I20" s="174">
        <v>261</v>
      </c>
      <c r="J20" s="175" t="s">
        <v>51</v>
      </c>
      <c r="K20" s="176" t="s">
        <v>125</v>
      </c>
    </row>
    <row r="21" spans="1:11" s="154" customFormat="1" ht="39" thickBot="1">
      <c r="A21" s="155">
        <v>1</v>
      </c>
      <c r="B21" s="156">
        <f>A21*SUM(A$8:A21)</f>
        <v>3</v>
      </c>
      <c r="C21" s="157" t="s">
        <v>4</v>
      </c>
      <c r="D21" s="158" t="s">
        <v>164</v>
      </c>
      <c r="E21" s="159"/>
      <c r="F21" s="160">
        <f t="shared" si="0"/>
        <v>45</v>
      </c>
      <c r="G21" s="161">
        <f t="shared" si="1"/>
        <v>104</v>
      </c>
      <c r="H21" s="162">
        <f t="shared" si="2"/>
        <v>306</v>
      </c>
      <c r="I21" s="163">
        <v>306</v>
      </c>
      <c r="J21" s="164" t="s">
        <v>51</v>
      </c>
      <c r="K21" s="165" t="s">
        <v>54</v>
      </c>
    </row>
    <row r="22" spans="1:11" ht="33">
      <c r="A22" s="97"/>
      <c r="B22" s="98">
        <f>A22*SUM(A$8:A22)</f>
        <v>0</v>
      </c>
      <c r="C22" s="130"/>
      <c r="D22" s="100" t="s">
        <v>17</v>
      </c>
      <c r="E22" s="101"/>
      <c r="F22" s="79">
        <f t="shared" si="0"/>
        <v>19</v>
      </c>
      <c r="G22" s="80">
        <f t="shared" si="1"/>
        <v>19</v>
      </c>
      <c r="H22" s="81">
        <f t="shared" si="2"/>
        <v>325</v>
      </c>
      <c r="I22" s="148">
        <v>325</v>
      </c>
      <c r="J22" s="82" t="s">
        <v>51</v>
      </c>
      <c r="K22" s="83" t="s">
        <v>55</v>
      </c>
    </row>
    <row r="23" spans="1:11" ht="38.25">
      <c r="A23" s="54"/>
      <c r="B23" s="51">
        <f>A23*SUM(A$8:A23)</f>
        <v>0</v>
      </c>
      <c r="C23" s="25"/>
      <c r="D23" s="59" t="s">
        <v>90</v>
      </c>
      <c r="E23" s="35" t="s">
        <v>140</v>
      </c>
      <c r="F23" s="36">
        <f t="shared" si="0"/>
        <v>3</v>
      </c>
      <c r="G23" s="41">
        <f t="shared" si="1"/>
        <v>22</v>
      </c>
      <c r="H23" s="42">
        <f t="shared" si="2"/>
        <v>328</v>
      </c>
      <c r="I23" s="149">
        <v>328</v>
      </c>
      <c r="J23" s="23"/>
      <c r="K23" s="49" t="s">
        <v>83</v>
      </c>
    </row>
    <row r="24" spans="1:11" ht="33">
      <c r="A24" s="54"/>
      <c r="B24" s="51">
        <f>A24*SUM(A$8:A24)</f>
        <v>0</v>
      </c>
      <c r="C24" s="26"/>
      <c r="D24" s="58" t="s">
        <v>18</v>
      </c>
      <c r="E24" s="30"/>
      <c r="F24" s="36">
        <f t="shared" si="0"/>
        <v>4</v>
      </c>
      <c r="G24" s="41">
        <f t="shared" si="1"/>
        <v>26</v>
      </c>
      <c r="H24" s="42">
        <f t="shared" si="2"/>
        <v>332</v>
      </c>
      <c r="I24" s="149">
        <v>332</v>
      </c>
      <c r="J24" s="22" t="s">
        <v>51</v>
      </c>
      <c r="K24" s="49" t="s">
        <v>126</v>
      </c>
    </row>
    <row r="25" spans="1:11" ht="33">
      <c r="A25" s="54"/>
      <c r="B25" s="51">
        <f>A25*SUM(A$8:A25)</f>
        <v>0</v>
      </c>
      <c r="C25" s="26"/>
      <c r="D25" s="59" t="s">
        <v>19</v>
      </c>
      <c r="E25" s="35"/>
      <c r="F25" s="36">
        <f t="shared" si="0"/>
        <v>14</v>
      </c>
      <c r="G25" s="41">
        <f t="shared" si="1"/>
        <v>40</v>
      </c>
      <c r="H25" s="42">
        <f t="shared" si="2"/>
        <v>346</v>
      </c>
      <c r="I25" s="149">
        <v>346</v>
      </c>
      <c r="J25" s="22" t="s">
        <v>51</v>
      </c>
      <c r="K25" s="49" t="s">
        <v>127</v>
      </c>
    </row>
    <row r="26" spans="1:11" ht="38.25">
      <c r="A26" s="54"/>
      <c r="B26" s="51">
        <f>A26*SUM(A$8:A26)</f>
        <v>0</v>
      </c>
      <c r="C26" s="26"/>
      <c r="D26" s="58" t="s">
        <v>20</v>
      </c>
      <c r="E26" s="30" t="s">
        <v>141</v>
      </c>
      <c r="F26" s="36">
        <f t="shared" si="0"/>
        <v>9</v>
      </c>
      <c r="G26" s="41">
        <f t="shared" si="1"/>
        <v>49</v>
      </c>
      <c r="H26" s="42">
        <f t="shared" si="2"/>
        <v>355</v>
      </c>
      <c r="I26" s="149">
        <v>355</v>
      </c>
      <c r="J26" s="22" t="s">
        <v>56</v>
      </c>
      <c r="K26" s="49" t="s">
        <v>128</v>
      </c>
    </row>
    <row r="27" spans="1:11" ht="38.25">
      <c r="A27" s="54"/>
      <c r="B27" s="51">
        <f>A27*SUM(A$8:A27)</f>
        <v>0</v>
      </c>
      <c r="C27" s="26"/>
      <c r="D27" s="58" t="s">
        <v>91</v>
      </c>
      <c r="E27" s="30" t="s">
        <v>21</v>
      </c>
      <c r="F27" s="36">
        <f t="shared" si="0"/>
        <v>8</v>
      </c>
      <c r="G27" s="41">
        <f t="shared" si="1"/>
        <v>57</v>
      </c>
      <c r="H27" s="42">
        <f t="shared" si="2"/>
        <v>363</v>
      </c>
      <c r="I27" s="149">
        <v>363</v>
      </c>
      <c r="J27" s="22" t="s">
        <v>51</v>
      </c>
      <c r="K27" s="49" t="s">
        <v>64</v>
      </c>
    </row>
    <row r="28" spans="1:11" s="6" customFormat="1" ht="33.75" thickBot="1">
      <c r="A28" s="64"/>
      <c r="B28" s="65"/>
      <c r="C28" s="106"/>
      <c r="D28" s="94" t="s">
        <v>160</v>
      </c>
      <c r="E28" s="95"/>
      <c r="F28" s="69">
        <f t="shared" si="0"/>
        <v>35</v>
      </c>
      <c r="G28" s="70">
        <f t="shared" si="1"/>
        <v>92</v>
      </c>
      <c r="H28" s="71">
        <f t="shared" si="2"/>
        <v>398</v>
      </c>
      <c r="I28" s="150">
        <v>398</v>
      </c>
      <c r="J28" s="72" t="s">
        <v>56</v>
      </c>
      <c r="K28" s="96" t="s">
        <v>57</v>
      </c>
    </row>
    <row r="29" spans="1:11" s="6" customFormat="1" ht="34.5" thickBot="1" thickTop="1">
      <c r="A29" s="84">
        <v>1</v>
      </c>
      <c r="B29" s="85">
        <f>A29*SUM(A$8:A29)</f>
        <v>4</v>
      </c>
      <c r="C29" s="86" t="s">
        <v>176</v>
      </c>
      <c r="D29" s="104" t="s">
        <v>165</v>
      </c>
      <c r="E29" s="20" t="s">
        <v>142</v>
      </c>
      <c r="F29" s="91">
        <f t="shared" si="0"/>
        <v>0</v>
      </c>
      <c r="G29" s="92">
        <f t="shared" si="1"/>
        <v>92</v>
      </c>
      <c r="H29" s="93">
        <f t="shared" si="2"/>
        <v>398</v>
      </c>
      <c r="I29" s="131">
        <v>398</v>
      </c>
      <c r="J29" s="103" t="s">
        <v>56</v>
      </c>
      <c r="K29" s="105" t="s">
        <v>84</v>
      </c>
    </row>
    <row r="30" spans="1:11" s="6" customFormat="1" ht="39" thickTop="1">
      <c r="A30" s="97"/>
      <c r="B30" s="98">
        <f>A30*SUM(A$8:A30)</f>
        <v>0</v>
      </c>
      <c r="C30" s="99"/>
      <c r="D30" s="100" t="s">
        <v>92</v>
      </c>
      <c r="E30" s="101"/>
      <c r="F30" s="79">
        <f t="shared" si="0"/>
        <v>16</v>
      </c>
      <c r="G30" s="80">
        <f t="shared" si="1"/>
        <v>16</v>
      </c>
      <c r="H30" s="81">
        <f t="shared" si="2"/>
        <v>414</v>
      </c>
      <c r="I30" s="148">
        <v>414</v>
      </c>
      <c r="J30" s="82" t="s">
        <v>51</v>
      </c>
      <c r="K30" s="102" t="s">
        <v>129</v>
      </c>
    </row>
    <row r="31" spans="1:11" s="6" customFormat="1" ht="33">
      <c r="A31" s="54"/>
      <c r="B31" s="51">
        <f>A31*SUM(A$8:A31)</f>
        <v>0</v>
      </c>
      <c r="C31" s="25"/>
      <c r="D31" s="58" t="s">
        <v>22</v>
      </c>
      <c r="E31" s="30"/>
      <c r="F31" s="36">
        <f t="shared" si="0"/>
        <v>12</v>
      </c>
      <c r="G31" s="41">
        <f t="shared" si="1"/>
        <v>28</v>
      </c>
      <c r="H31" s="42">
        <f t="shared" si="2"/>
        <v>426</v>
      </c>
      <c r="I31" s="149">
        <v>426</v>
      </c>
      <c r="J31" s="22" t="s">
        <v>51</v>
      </c>
      <c r="K31" s="49" t="s">
        <v>126</v>
      </c>
    </row>
    <row r="32" spans="1:11" ht="33">
      <c r="A32" s="54"/>
      <c r="B32" s="51"/>
      <c r="C32" s="26"/>
      <c r="D32" s="58" t="s">
        <v>23</v>
      </c>
      <c r="E32" s="30"/>
      <c r="F32" s="36">
        <f t="shared" si="0"/>
        <v>13</v>
      </c>
      <c r="G32" s="41">
        <f t="shared" si="1"/>
        <v>41</v>
      </c>
      <c r="H32" s="42">
        <f t="shared" si="2"/>
        <v>439</v>
      </c>
      <c r="I32" s="149">
        <v>439</v>
      </c>
      <c r="J32" s="22" t="s">
        <v>51</v>
      </c>
      <c r="K32" s="49" t="s">
        <v>130</v>
      </c>
    </row>
    <row r="33" spans="1:11" ht="51.75" thickBot="1">
      <c r="A33" s="64"/>
      <c r="B33" s="65"/>
      <c r="C33" s="106"/>
      <c r="D33" s="94" t="s">
        <v>24</v>
      </c>
      <c r="E33" s="95"/>
      <c r="F33" s="69">
        <f t="shared" si="0"/>
        <v>17</v>
      </c>
      <c r="G33" s="70">
        <f t="shared" si="1"/>
        <v>58</v>
      </c>
      <c r="H33" s="71">
        <f t="shared" si="2"/>
        <v>456</v>
      </c>
      <c r="I33" s="150">
        <v>456</v>
      </c>
      <c r="J33" s="72" t="s">
        <v>51</v>
      </c>
      <c r="K33" s="96" t="s">
        <v>98</v>
      </c>
    </row>
    <row r="34" spans="1:11" ht="78" thickBot="1" thickTop="1">
      <c r="A34" s="84">
        <v>1</v>
      </c>
      <c r="B34" s="85">
        <f>A34*SUM(A$8:A34)</f>
        <v>5</v>
      </c>
      <c r="C34" s="86" t="s">
        <v>176</v>
      </c>
      <c r="D34" s="104" t="s">
        <v>167</v>
      </c>
      <c r="E34" s="20" t="s">
        <v>143</v>
      </c>
      <c r="F34" s="91">
        <f t="shared" si="0"/>
        <v>3</v>
      </c>
      <c r="G34" s="92">
        <f t="shared" si="1"/>
        <v>61</v>
      </c>
      <c r="H34" s="93">
        <f t="shared" si="2"/>
        <v>459</v>
      </c>
      <c r="I34" s="131">
        <v>459</v>
      </c>
      <c r="J34" s="103" t="s">
        <v>51</v>
      </c>
      <c r="K34" s="105" t="s">
        <v>131</v>
      </c>
    </row>
    <row r="35" spans="1:11" ht="65.25" thickBot="1" thickTop="1">
      <c r="A35" s="107"/>
      <c r="B35" s="108">
        <f>A35*SUM(A$8:A35)</f>
        <v>0</v>
      </c>
      <c r="C35" s="109"/>
      <c r="D35" s="110" t="s">
        <v>159</v>
      </c>
      <c r="E35" s="63"/>
      <c r="F35" s="111">
        <f t="shared" si="0"/>
        <v>57</v>
      </c>
      <c r="G35" s="112">
        <f t="shared" si="1"/>
        <v>57</v>
      </c>
      <c r="H35" s="113">
        <f t="shared" si="2"/>
        <v>516</v>
      </c>
      <c r="I35" s="151">
        <v>516</v>
      </c>
      <c r="J35" s="114"/>
      <c r="K35" s="48" t="s">
        <v>99</v>
      </c>
    </row>
    <row r="36" spans="1:11" ht="34.5" thickBot="1" thickTop="1">
      <c r="A36" s="84">
        <v>1</v>
      </c>
      <c r="B36" s="85">
        <f>A36*SUM(A$8:A36)</f>
        <v>6</v>
      </c>
      <c r="C36" s="86" t="s">
        <v>176</v>
      </c>
      <c r="D36" s="104" t="s">
        <v>166</v>
      </c>
      <c r="E36" s="20" t="s">
        <v>25</v>
      </c>
      <c r="F36" s="91">
        <f t="shared" si="0"/>
        <v>2</v>
      </c>
      <c r="G36" s="92">
        <f t="shared" si="1"/>
        <v>59</v>
      </c>
      <c r="H36" s="93">
        <f t="shared" si="2"/>
        <v>518</v>
      </c>
      <c r="I36" s="131">
        <v>518</v>
      </c>
      <c r="J36" s="103" t="s">
        <v>56</v>
      </c>
      <c r="K36" s="105" t="s">
        <v>58</v>
      </c>
    </row>
    <row r="37" spans="1:11" ht="39" thickTop="1">
      <c r="A37" s="97"/>
      <c r="B37" s="98"/>
      <c r="C37" s="99"/>
      <c r="D37" s="100" t="s">
        <v>158</v>
      </c>
      <c r="E37" s="101" t="s">
        <v>144</v>
      </c>
      <c r="F37" s="79">
        <f t="shared" si="0"/>
        <v>19</v>
      </c>
      <c r="G37" s="80">
        <f t="shared" si="1"/>
        <v>19</v>
      </c>
      <c r="H37" s="81">
        <f t="shared" si="2"/>
        <v>537</v>
      </c>
      <c r="I37" s="148">
        <v>537</v>
      </c>
      <c r="J37" s="82" t="s">
        <v>51</v>
      </c>
      <c r="K37" s="102" t="s">
        <v>132</v>
      </c>
    </row>
    <row r="38" spans="1:11" ht="33">
      <c r="A38" s="54"/>
      <c r="B38" s="51">
        <f>A38*SUM(A$8:A38)</f>
        <v>0</v>
      </c>
      <c r="C38" s="26"/>
      <c r="D38" s="58" t="s">
        <v>93</v>
      </c>
      <c r="E38" s="30"/>
      <c r="F38" s="36">
        <f t="shared" si="0"/>
        <v>15</v>
      </c>
      <c r="G38" s="41">
        <f t="shared" si="1"/>
        <v>34</v>
      </c>
      <c r="H38" s="42">
        <f t="shared" si="2"/>
        <v>552</v>
      </c>
      <c r="I38" s="149">
        <v>552</v>
      </c>
      <c r="J38" s="22" t="s">
        <v>51</v>
      </c>
      <c r="K38" s="49" t="s">
        <v>133</v>
      </c>
    </row>
    <row r="39" spans="1:11" ht="39" thickBot="1">
      <c r="A39" s="64"/>
      <c r="B39" s="65"/>
      <c r="C39" s="106"/>
      <c r="D39" s="94" t="s">
        <v>94</v>
      </c>
      <c r="E39" s="95"/>
      <c r="F39" s="69">
        <f t="shared" si="0"/>
        <v>24</v>
      </c>
      <c r="G39" s="70">
        <f t="shared" si="1"/>
        <v>58</v>
      </c>
      <c r="H39" s="71">
        <f t="shared" si="2"/>
        <v>576</v>
      </c>
      <c r="I39" s="150">
        <v>576</v>
      </c>
      <c r="J39" s="72" t="s">
        <v>52</v>
      </c>
      <c r="K39" s="96" t="s">
        <v>134</v>
      </c>
    </row>
    <row r="40" spans="1:11" ht="27" thickBot="1" thickTop="1">
      <c r="A40" s="84">
        <v>1</v>
      </c>
      <c r="B40" s="85">
        <f>A40*SUM(A$8:A40)</f>
        <v>7</v>
      </c>
      <c r="C40" s="86" t="s">
        <v>176</v>
      </c>
      <c r="D40" s="104" t="s">
        <v>168</v>
      </c>
      <c r="E40" s="20"/>
      <c r="F40" s="91">
        <f t="shared" si="0"/>
        <v>2</v>
      </c>
      <c r="G40" s="92">
        <f t="shared" si="1"/>
        <v>60</v>
      </c>
      <c r="H40" s="93">
        <f t="shared" si="2"/>
        <v>578</v>
      </c>
      <c r="I40" s="131">
        <v>578</v>
      </c>
      <c r="J40" s="87"/>
      <c r="K40" s="105" t="s">
        <v>59</v>
      </c>
    </row>
    <row r="41" spans="1:11" ht="33.75" thickTop="1">
      <c r="A41" s="97"/>
      <c r="B41" s="98">
        <f>A41*SUM(A$8:A41)</f>
        <v>0</v>
      </c>
      <c r="C41" s="99"/>
      <c r="D41" s="100" t="s">
        <v>26</v>
      </c>
      <c r="E41" s="101" t="s">
        <v>145</v>
      </c>
      <c r="F41" s="79">
        <f aca="true" t="shared" si="3" ref="F41:F72">I41-I40</f>
        <v>2</v>
      </c>
      <c r="G41" s="80">
        <f aca="true" t="shared" si="4" ref="G41:G72">IF(ISBLANK(A40),G40+F41,F41)</f>
        <v>2</v>
      </c>
      <c r="H41" s="81">
        <f aca="true" t="shared" si="5" ref="H41:H72">H40+F41</f>
        <v>580</v>
      </c>
      <c r="I41" s="148">
        <v>580</v>
      </c>
      <c r="J41" s="82" t="s">
        <v>52</v>
      </c>
      <c r="K41" s="102" t="s">
        <v>100</v>
      </c>
    </row>
    <row r="42" spans="1:11" ht="33">
      <c r="A42" s="54"/>
      <c r="B42" s="51">
        <f>A42*SUM(A$8:A42)</f>
        <v>0</v>
      </c>
      <c r="C42" s="26"/>
      <c r="D42" s="58" t="s">
        <v>27</v>
      </c>
      <c r="E42" s="30" t="s">
        <v>140</v>
      </c>
      <c r="F42" s="36">
        <f t="shared" si="3"/>
        <v>37</v>
      </c>
      <c r="G42" s="41">
        <f t="shared" si="4"/>
        <v>39</v>
      </c>
      <c r="H42" s="42">
        <f t="shared" si="5"/>
        <v>617</v>
      </c>
      <c r="I42" s="149">
        <v>617</v>
      </c>
      <c r="J42" s="22" t="s">
        <v>51</v>
      </c>
      <c r="K42" s="46"/>
    </row>
    <row r="43" spans="1:11" ht="33">
      <c r="A43" s="54"/>
      <c r="B43" s="51">
        <f>A43*SUM(A$8:A43)</f>
        <v>0</v>
      </c>
      <c r="C43" s="26"/>
      <c r="D43" s="58" t="s">
        <v>28</v>
      </c>
      <c r="E43" s="30" t="s">
        <v>140</v>
      </c>
      <c r="F43" s="36">
        <f t="shared" si="3"/>
        <v>16</v>
      </c>
      <c r="G43" s="41">
        <f t="shared" si="4"/>
        <v>55</v>
      </c>
      <c r="H43" s="42">
        <f t="shared" si="5"/>
        <v>633</v>
      </c>
      <c r="I43" s="149">
        <v>633</v>
      </c>
      <c r="J43" s="22" t="s">
        <v>51</v>
      </c>
      <c r="K43" s="49" t="s">
        <v>101</v>
      </c>
    </row>
    <row r="44" spans="1:11" ht="51">
      <c r="A44" s="54"/>
      <c r="B44" s="51">
        <f>A44*SUM(A$8:A44)</f>
        <v>0</v>
      </c>
      <c r="C44" s="26"/>
      <c r="D44" s="58" t="s">
        <v>157</v>
      </c>
      <c r="E44" s="30" t="s">
        <v>146</v>
      </c>
      <c r="F44" s="36">
        <f t="shared" si="3"/>
        <v>24</v>
      </c>
      <c r="G44" s="41">
        <f t="shared" si="4"/>
        <v>79</v>
      </c>
      <c r="H44" s="42">
        <f t="shared" si="5"/>
        <v>657</v>
      </c>
      <c r="I44" s="149">
        <v>657</v>
      </c>
      <c r="J44" s="22" t="s">
        <v>56</v>
      </c>
      <c r="K44" s="49" t="s">
        <v>102</v>
      </c>
    </row>
    <row r="45" spans="1:11" ht="64.5" thickBot="1">
      <c r="A45" s="64"/>
      <c r="B45" s="65">
        <f>A45*SUM(A$8:A45)</f>
        <v>0</v>
      </c>
      <c r="C45" s="106"/>
      <c r="D45" s="115" t="s">
        <v>29</v>
      </c>
      <c r="E45" s="95"/>
      <c r="F45" s="69">
        <f t="shared" si="3"/>
        <v>2</v>
      </c>
      <c r="G45" s="70">
        <f t="shared" si="4"/>
        <v>81</v>
      </c>
      <c r="H45" s="71">
        <f t="shared" si="5"/>
        <v>659</v>
      </c>
      <c r="I45" s="151">
        <v>659</v>
      </c>
      <c r="J45" s="72" t="s">
        <v>52</v>
      </c>
      <c r="K45" s="73" t="s">
        <v>60</v>
      </c>
    </row>
    <row r="46" spans="1:11" ht="34.5" thickBot="1" thickTop="1">
      <c r="A46" s="84">
        <v>1</v>
      </c>
      <c r="B46" s="85">
        <f>A46*SUM(A$8:A46)</f>
        <v>8</v>
      </c>
      <c r="C46" s="86" t="s">
        <v>4</v>
      </c>
      <c r="D46" s="133" t="s">
        <v>169</v>
      </c>
      <c r="E46" s="20"/>
      <c r="F46" s="91">
        <f t="shared" si="3"/>
        <v>23</v>
      </c>
      <c r="G46" s="92">
        <f t="shared" si="4"/>
        <v>104</v>
      </c>
      <c r="H46" s="93">
        <f t="shared" si="5"/>
        <v>682</v>
      </c>
      <c r="I46" s="131">
        <v>682</v>
      </c>
      <c r="J46" s="103" t="s">
        <v>56</v>
      </c>
      <c r="K46" s="118" t="s">
        <v>61</v>
      </c>
    </row>
    <row r="47" spans="1:11" ht="33.75" thickTop="1">
      <c r="A47" s="97"/>
      <c r="B47" s="98">
        <f>A47*SUM(A$8:A47)</f>
        <v>0</v>
      </c>
      <c r="C47" s="99"/>
      <c r="D47" s="116" t="s">
        <v>30</v>
      </c>
      <c r="E47" s="101"/>
      <c r="F47" s="79">
        <f t="shared" si="3"/>
        <v>23</v>
      </c>
      <c r="G47" s="80">
        <f t="shared" si="4"/>
        <v>23</v>
      </c>
      <c r="H47" s="81">
        <f t="shared" si="5"/>
        <v>705</v>
      </c>
      <c r="I47" s="151">
        <v>705</v>
      </c>
      <c r="J47" s="82" t="s">
        <v>52</v>
      </c>
      <c r="K47" s="117" t="s">
        <v>103</v>
      </c>
    </row>
    <row r="48" spans="1:11" ht="38.25">
      <c r="A48" s="54"/>
      <c r="B48" s="51">
        <f>A48*SUM(A$8:A48)</f>
        <v>0</v>
      </c>
      <c r="C48" s="26"/>
      <c r="D48" s="60" t="s">
        <v>31</v>
      </c>
      <c r="E48" s="30"/>
      <c r="F48" s="36">
        <f t="shared" si="3"/>
        <v>5</v>
      </c>
      <c r="G48" s="41">
        <f t="shared" si="4"/>
        <v>28</v>
      </c>
      <c r="H48" s="42">
        <f t="shared" si="5"/>
        <v>710</v>
      </c>
      <c r="I48" s="151">
        <v>710</v>
      </c>
      <c r="J48" s="22" t="s">
        <v>52</v>
      </c>
      <c r="K48" s="50" t="s">
        <v>104</v>
      </c>
    </row>
    <row r="49" spans="1:11" ht="24.75" customHeight="1">
      <c r="A49" s="54"/>
      <c r="B49" s="51"/>
      <c r="C49" s="26"/>
      <c r="D49" s="60" t="s">
        <v>32</v>
      </c>
      <c r="E49" s="30"/>
      <c r="F49" s="36">
        <f t="shared" si="3"/>
        <v>64</v>
      </c>
      <c r="G49" s="41">
        <f t="shared" si="4"/>
        <v>92</v>
      </c>
      <c r="H49" s="42">
        <f t="shared" si="5"/>
        <v>774</v>
      </c>
      <c r="I49" s="151">
        <v>774</v>
      </c>
      <c r="J49" s="22" t="s">
        <v>56</v>
      </c>
      <c r="K49" s="50" t="s">
        <v>62</v>
      </c>
    </row>
    <row r="50" spans="1:11" ht="33">
      <c r="A50" s="54"/>
      <c r="B50" s="51">
        <f>A50*SUM(A$8:A50)</f>
        <v>0</v>
      </c>
      <c r="C50" s="26"/>
      <c r="D50" s="60" t="s">
        <v>33</v>
      </c>
      <c r="E50" s="30"/>
      <c r="F50" s="36">
        <f t="shared" si="3"/>
        <v>8</v>
      </c>
      <c r="G50" s="41">
        <f t="shared" si="4"/>
        <v>100</v>
      </c>
      <c r="H50" s="42">
        <f t="shared" si="5"/>
        <v>782</v>
      </c>
      <c r="I50" s="151">
        <v>782</v>
      </c>
      <c r="J50" s="22" t="s">
        <v>56</v>
      </c>
      <c r="K50" s="50" t="s">
        <v>63</v>
      </c>
    </row>
    <row r="51" spans="1:11" ht="33.75" thickBot="1">
      <c r="A51" s="64"/>
      <c r="B51" s="65">
        <f>A51*SUM(A$8:A51)</f>
        <v>0</v>
      </c>
      <c r="C51" s="106"/>
      <c r="D51" s="115" t="s">
        <v>156</v>
      </c>
      <c r="E51" s="95"/>
      <c r="F51" s="69">
        <f t="shared" si="3"/>
        <v>1</v>
      </c>
      <c r="G51" s="70">
        <f t="shared" si="4"/>
        <v>101</v>
      </c>
      <c r="H51" s="71">
        <f t="shared" si="5"/>
        <v>783</v>
      </c>
      <c r="I51" s="151">
        <v>783</v>
      </c>
      <c r="J51" s="72" t="s">
        <v>56</v>
      </c>
      <c r="K51" s="73" t="s">
        <v>105</v>
      </c>
    </row>
    <row r="52" spans="1:11" ht="27" thickBot="1" thickTop="1">
      <c r="A52" s="84">
        <v>1</v>
      </c>
      <c r="B52" s="85">
        <f>A52*SUM(A$8:A52)</f>
        <v>9</v>
      </c>
      <c r="C52" s="199" t="s">
        <v>176</v>
      </c>
      <c r="D52" s="133" t="s">
        <v>170</v>
      </c>
      <c r="E52" s="20"/>
      <c r="F52" s="91">
        <f t="shared" si="3"/>
        <v>1</v>
      </c>
      <c r="G52" s="92">
        <f t="shared" si="4"/>
        <v>102</v>
      </c>
      <c r="H52" s="93">
        <f t="shared" si="5"/>
        <v>784</v>
      </c>
      <c r="I52" s="131">
        <v>784</v>
      </c>
      <c r="J52" s="119"/>
      <c r="K52" s="118" t="s">
        <v>106</v>
      </c>
    </row>
    <row r="53" spans="1:11" ht="33.75" customHeight="1" thickTop="1">
      <c r="A53" s="97"/>
      <c r="B53" s="98"/>
      <c r="C53" s="99"/>
      <c r="D53" s="116" t="s">
        <v>33</v>
      </c>
      <c r="E53" s="101"/>
      <c r="F53" s="79">
        <f t="shared" si="3"/>
        <v>2</v>
      </c>
      <c r="G53" s="80">
        <f t="shared" si="4"/>
        <v>2</v>
      </c>
      <c r="H53" s="81">
        <f t="shared" si="5"/>
        <v>786</v>
      </c>
      <c r="I53" s="151">
        <v>786</v>
      </c>
      <c r="J53" s="82" t="s">
        <v>56</v>
      </c>
      <c r="K53" s="117" t="s">
        <v>107</v>
      </c>
    </row>
    <row r="54" spans="1:11" ht="26.25" customHeight="1">
      <c r="A54" s="54"/>
      <c r="B54" s="51">
        <f>A54*SUM(A$8:A54)</f>
        <v>0</v>
      </c>
      <c r="C54" s="26"/>
      <c r="D54" s="58" t="s">
        <v>7</v>
      </c>
      <c r="E54" s="30"/>
      <c r="F54" s="36">
        <f t="shared" si="3"/>
        <v>10</v>
      </c>
      <c r="G54" s="41">
        <f t="shared" si="4"/>
        <v>12</v>
      </c>
      <c r="H54" s="42">
        <f t="shared" si="5"/>
        <v>796</v>
      </c>
      <c r="I54" s="151">
        <v>796</v>
      </c>
      <c r="J54" s="22" t="s">
        <v>51</v>
      </c>
      <c r="K54" s="46"/>
    </row>
    <row r="55" spans="1:11" ht="33">
      <c r="A55" s="54"/>
      <c r="B55" s="51">
        <f>A55*SUM(A$8:A55)</f>
        <v>0</v>
      </c>
      <c r="C55" s="26"/>
      <c r="D55" s="58" t="s">
        <v>8</v>
      </c>
      <c r="E55" s="30" t="s">
        <v>147</v>
      </c>
      <c r="F55" s="36">
        <f t="shared" si="3"/>
        <v>21</v>
      </c>
      <c r="G55" s="41">
        <f t="shared" si="4"/>
        <v>33</v>
      </c>
      <c r="H55" s="42">
        <f t="shared" si="5"/>
        <v>817</v>
      </c>
      <c r="I55" s="151">
        <v>817</v>
      </c>
      <c r="J55" s="22" t="s">
        <v>51</v>
      </c>
      <c r="K55" s="46"/>
    </row>
    <row r="56" spans="1:11" ht="38.25">
      <c r="A56" s="54"/>
      <c r="B56" s="51">
        <f>A56*SUM(A$8:A56)</f>
        <v>0</v>
      </c>
      <c r="C56" s="26"/>
      <c r="D56" s="58" t="s">
        <v>9</v>
      </c>
      <c r="E56" s="30" t="s">
        <v>148</v>
      </c>
      <c r="F56" s="36">
        <f t="shared" si="3"/>
        <v>10</v>
      </c>
      <c r="G56" s="41">
        <f t="shared" si="4"/>
        <v>43</v>
      </c>
      <c r="H56" s="42">
        <f t="shared" si="5"/>
        <v>827</v>
      </c>
      <c r="I56" s="151">
        <v>827</v>
      </c>
      <c r="J56" s="22" t="s">
        <v>51</v>
      </c>
      <c r="K56" s="46"/>
    </row>
    <row r="57" spans="1:11" ht="33">
      <c r="A57" s="54"/>
      <c r="B57" s="51"/>
      <c r="C57" s="26"/>
      <c r="D57" s="58" t="s">
        <v>95</v>
      </c>
      <c r="E57" s="30"/>
      <c r="F57" s="36">
        <f t="shared" si="3"/>
        <v>8</v>
      </c>
      <c r="G57" s="41">
        <f t="shared" si="4"/>
        <v>51</v>
      </c>
      <c r="H57" s="42">
        <f t="shared" si="5"/>
        <v>835</v>
      </c>
      <c r="I57" s="151">
        <v>835</v>
      </c>
      <c r="J57" s="22" t="s">
        <v>51</v>
      </c>
      <c r="K57" s="46" t="s">
        <v>64</v>
      </c>
    </row>
    <row r="58" spans="1:11" ht="33">
      <c r="A58" s="54"/>
      <c r="B58" s="51"/>
      <c r="C58" s="26"/>
      <c r="D58" s="58" t="s">
        <v>155</v>
      </c>
      <c r="E58" s="30" t="s">
        <v>149</v>
      </c>
      <c r="F58" s="36">
        <f t="shared" si="3"/>
        <v>23</v>
      </c>
      <c r="G58" s="41">
        <f t="shared" si="4"/>
        <v>74</v>
      </c>
      <c r="H58" s="42">
        <f t="shared" si="5"/>
        <v>858</v>
      </c>
      <c r="I58" s="151">
        <v>858</v>
      </c>
      <c r="J58" s="22" t="s">
        <v>56</v>
      </c>
      <c r="K58" s="46" t="s">
        <v>82</v>
      </c>
    </row>
    <row r="59" spans="1:11" ht="33">
      <c r="A59" s="55"/>
      <c r="B59" s="52"/>
      <c r="C59" s="25"/>
      <c r="D59" s="60" t="s">
        <v>34</v>
      </c>
      <c r="E59" s="30"/>
      <c r="F59" s="36">
        <f t="shared" si="3"/>
        <v>7</v>
      </c>
      <c r="G59" s="41">
        <f t="shared" si="4"/>
        <v>81</v>
      </c>
      <c r="H59" s="42">
        <f t="shared" si="5"/>
        <v>865</v>
      </c>
      <c r="I59" s="151">
        <v>865</v>
      </c>
      <c r="J59" s="22" t="s">
        <v>51</v>
      </c>
      <c r="K59" s="46" t="s">
        <v>108</v>
      </c>
    </row>
    <row r="60" spans="1:11" ht="33">
      <c r="A60" s="55"/>
      <c r="B60" s="52"/>
      <c r="C60" s="25"/>
      <c r="D60" s="60" t="s">
        <v>96</v>
      </c>
      <c r="E60" s="30"/>
      <c r="F60" s="36">
        <f t="shared" si="3"/>
        <v>4</v>
      </c>
      <c r="G60" s="41">
        <f t="shared" si="4"/>
        <v>85</v>
      </c>
      <c r="H60" s="42">
        <f t="shared" si="5"/>
        <v>869</v>
      </c>
      <c r="I60" s="151">
        <v>869</v>
      </c>
      <c r="J60" s="22" t="s">
        <v>51</v>
      </c>
      <c r="K60" s="46" t="s">
        <v>109</v>
      </c>
    </row>
    <row r="61" spans="1:11" ht="33">
      <c r="A61" s="55"/>
      <c r="B61" s="52"/>
      <c r="C61" s="25"/>
      <c r="D61" s="60" t="s">
        <v>35</v>
      </c>
      <c r="E61" s="30"/>
      <c r="F61" s="36">
        <f t="shared" si="3"/>
        <v>5</v>
      </c>
      <c r="G61" s="41">
        <f t="shared" si="4"/>
        <v>90</v>
      </c>
      <c r="H61" s="42">
        <f t="shared" si="5"/>
        <v>874</v>
      </c>
      <c r="I61" s="151">
        <v>874</v>
      </c>
      <c r="J61" s="22" t="s">
        <v>52</v>
      </c>
      <c r="K61" s="46" t="s">
        <v>110</v>
      </c>
    </row>
    <row r="62" spans="1:11" ht="33">
      <c r="A62" s="55"/>
      <c r="B62" s="52"/>
      <c r="C62" s="25"/>
      <c r="D62" s="60" t="s">
        <v>36</v>
      </c>
      <c r="E62" s="30"/>
      <c r="F62" s="36">
        <f t="shared" si="3"/>
        <v>0.5</v>
      </c>
      <c r="G62" s="41">
        <f t="shared" si="4"/>
        <v>90.5</v>
      </c>
      <c r="H62" s="42">
        <f t="shared" si="5"/>
        <v>874.5</v>
      </c>
      <c r="I62" s="151">
        <v>874.5</v>
      </c>
      <c r="J62" s="22" t="s">
        <v>56</v>
      </c>
      <c r="K62" s="46" t="s">
        <v>111</v>
      </c>
    </row>
    <row r="63" spans="1:11" ht="51.75" thickBot="1">
      <c r="A63" s="120"/>
      <c r="B63" s="121"/>
      <c r="C63" s="66"/>
      <c r="D63" s="94" t="s">
        <v>154</v>
      </c>
      <c r="E63" s="95"/>
      <c r="F63" s="69">
        <f t="shared" si="3"/>
        <v>1</v>
      </c>
      <c r="G63" s="70">
        <f t="shared" si="4"/>
        <v>91.5</v>
      </c>
      <c r="H63" s="71">
        <f t="shared" si="5"/>
        <v>875.5</v>
      </c>
      <c r="I63" s="151">
        <v>875.5</v>
      </c>
      <c r="J63" s="72" t="s">
        <v>56</v>
      </c>
      <c r="K63" s="122" t="s">
        <v>112</v>
      </c>
    </row>
    <row r="64" spans="1:11" ht="39.75" thickBot="1" thickTop="1">
      <c r="A64" s="84">
        <v>1</v>
      </c>
      <c r="B64" s="85">
        <f>A64*SUM(A$8:A64)</f>
        <v>10</v>
      </c>
      <c r="C64" s="198" t="s">
        <v>176</v>
      </c>
      <c r="D64" s="104" t="s">
        <v>171</v>
      </c>
      <c r="E64" s="20"/>
      <c r="F64" s="91">
        <f t="shared" si="3"/>
        <v>0</v>
      </c>
      <c r="G64" s="92">
        <f t="shared" si="4"/>
        <v>91.5</v>
      </c>
      <c r="H64" s="93">
        <f t="shared" si="5"/>
        <v>875.5</v>
      </c>
      <c r="I64" s="131">
        <v>875.5</v>
      </c>
      <c r="J64" s="103" t="s">
        <v>52</v>
      </c>
      <c r="K64" s="88" t="s">
        <v>65</v>
      </c>
    </row>
    <row r="65" spans="1:11" ht="33.75" thickTop="1">
      <c r="A65" s="123"/>
      <c r="B65" s="124"/>
      <c r="C65" s="125"/>
      <c r="D65" s="100" t="s">
        <v>37</v>
      </c>
      <c r="E65" s="101"/>
      <c r="F65" s="79">
        <f t="shared" si="3"/>
        <v>1</v>
      </c>
      <c r="G65" s="80">
        <f t="shared" si="4"/>
        <v>1</v>
      </c>
      <c r="H65" s="81">
        <f t="shared" si="5"/>
        <v>876.5</v>
      </c>
      <c r="I65" s="151">
        <v>876.5</v>
      </c>
      <c r="J65" s="82" t="s">
        <v>52</v>
      </c>
      <c r="K65" s="126"/>
    </row>
    <row r="66" spans="1:11" ht="23.25" customHeight="1">
      <c r="A66" s="55"/>
      <c r="B66" s="52"/>
      <c r="C66" s="27"/>
      <c r="D66" s="58" t="s">
        <v>38</v>
      </c>
      <c r="E66" s="30"/>
      <c r="F66" s="36">
        <f t="shared" si="3"/>
        <v>0.5</v>
      </c>
      <c r="G66" s="41">
        <f t="shared" si="4"/>
        <v>1.5</v>
      </c>
      <c r="H66" s="42">
        <f t="shared" si="5"/>
        <v>877</v>
      </c>
      <c r="I66" s="151">
        <v>877</v>
      </c>
      <c r="J66" s="22" t="s">
        <v>52</v>
      </c>
      <c r="K66" s="46" t="s">
        <v>66</v>
      </c>
    </row>
    <row r="67" spans="1:11" ht="33">
      <c r="A67" s="55"/>
      <c r="B67" s="52"/>
      <c r="C67" s="28"/>
      <c r="D67" s="60" t="s">
        <v>39</v>
      </c>
      <c r="E67" s="30"/>
      <c r="F67" s="36">
        <f t="shared" si="3"/>
        <v>30</v>
      </c>
      <c r="G67" s="41">
        <f t="shared" si="4"/>
        <v>31.5</v>
      </c>
      <c r="H67" s="42">
        <f t="shared" si="5"/>
        <v>907</v>
      </c>
      <c r="I67" s="151">
        <v>907</v>
      </c>
      <c r="J67" s="22" t="s">
        <v>51</v>
      </c>
      <c r="K67" s="46" t="s">
        <v>67</v>
      </c>
    </row>
    <row r="68" spans="1:11" ht="33">
      <c r="A68" s="55"/>
      <c r="B68" s="52"/>
      <c r="C68" s="28"/>
      <c r="D68" s="60" t="s">
        <v>40</v>
      </c>
      <c r="E68" s="30" t="s">
        <v>141</v>
      </c>
      <c r="F68" s="36">
        <f t="shared" si="3"/>
        <v>6</v>
      </c>
      <c r="G68" s="41">
        <f t="shared" si="4"/>
        <v>37.5</v>
      </c>
      <c r="H68" s="42">
        <f t="shared" si="5"/>
        <v>913</v>
      </c>
      <c r="I68" s="151">
        <v>913</v>
      </c>
      <c r="J68" s="22" t="s">
        <v>51</v>
      </c>
      <c r="K68" s="46" t="s">
        <v>68</v>
      </c>
    </row>
    <row r="69" spans="1:11" ht="64.5" thickBot="1">
      <c r="A69" s="120"/>
      <c r="B69" s="121"/>
      <c r="C69" s="127"/>
      <c r="D69" s="115" t="s">
        <v>41</v>
      </c>
      <c r="E69" s="95"/>
      <c r="F69" s="69">
        <f t="shared" si="3"/>
        <v>55</v>
      </c>
      <c r="G69" s="70">
        <f t="shared" si="4"/>
        <v>92.5</v>
      </c>
      <c r="H69" s="71">
        <f t="shared" si="5"/>
        <v>968</v>
      </c>
      <c r="I69" s="151">
        <v>968</v>
      </c>
      <c r="J69" s="128"/>
      <c r="K69" s="122" t="s">
        <v>113</v>
      </c>
    </row>
    <row r="70" spans="1:11" ht="34.5" thickBot="1" thickTop="1">
      <c r="A70" s="84">
        <v>1</v>
      </c>
      <c r="B70" s="85">
        <f>A70*SUM(A$8:A70)</f>
        <v>11</v>
      </c>
      <c r="C70" s="200" t="s">
        <v>176</v>
      </c>
      <c r="D70" s="133" t="s">
        <v>172</v>
      </c>
      <c r="E70" s="20"/>
      <c r="F70" s="91">
        <f t="shared" si="3"/>
        <v>4</v>
      </c>
      <c r="G70" s="92">
        <f t="shared" si="4"/>
        <v>96.5</v>
      </c>
      <c r="H70" s="93">
        <f t="shared" si="5"/>
        <v>972</v>
      </c>
      <c r="I70" s="131">
        <v>972</v>
      </c>
      <c r="J70" s="103" t="s">
        <v>52</v>
      </c>
      <c r="K70" s="88" t="s">
        <v>114</v>
      </c>
    </row>
    <row r="71" spans="1:11" ht="33.75" thickTop="1">
      <c r="A71" s="123"/>
      <c r="B71" s="124"/>
      <c r="C71" s="129"/>
      <c r="D71" s="116" t="s">
        <v>42</v>
      </c>
      <c r="E71" s="101"/>
      <c r="F71" s="79">
        <f t="shared" si="3"/>
        <v>5</v>
      </c>
      <c r="G71" s="80">
        <f t="shared" si="4"/>
        <v>5</v>
      </c>
      <c r="H71" s="81">
        <f t="shared" si="5"/>
        <v>977</v>
      </c>
      <c r="I71" s="151">
        <v>977</v>
      </c>
      <c r="J71" s="82" t="s">
        <v>51</v>
      </c>
      <c r="K71" s="126" t="s">
        <v>69</v>
      </c>
    </row>
    <row r="72" spans="1:11" ht="33">
      <c r="A72" s="55"/>
      <c r="B72" s="52"/>
      <c r="C72" s="25"/>
      <c r="D72" s="60" t="s">
        <v>43</v>
      </c>
      <c r="E72" s="30" t="s">
        <v>150</v>
      </c>
      <c r="F72" s="36">
        <f t="shared" si="3"/>
        <v>28</v>
      </c>
      <c r="G72" s="41">
        <f t="shared" si="4"/>
        <v>33</v>
      </c>
      <c r="H72" s="42">
        <f t="shared" si="5"/>
        <v>1005</v>
      </c>
      <c r="I72" s="151">
        <v>1005</v>
      </c>
      <c r="J72" s="22" t="s">
        <v>56</v>
      </c>
      <c r="K72" s="46" t="s">
        <v>70</v>
      </c>
    </row>
    <row r="73" spans="1:11" ht="33">
      <c r="A73" s="55"/>
      <c r="B73" s="52"/>
      <c r="C73" s="25"/>
      <c r="D73" s="60" t="s">
        <v>44</v>
      </c>
      <c r="E73" s="30" t="s">
        <v>151</v>
      </c>
      <c r="F73" s="36">
        <f aca="true" t="shared" si="6" ref="F73:F84">I73-I72</f>
        <v>7</v>
      </c>
      <c r="G73" s="41">
        <f aca="true" t="shared" si="7" ref="G73:G84">IF(ISBLANK(A72),G72+F73,F73)</f>
        <v>40</v>
      </c>
      <c r="H73" s="42">
        <f aca="true" t="shared" si="8" ref="H73:H84">H72+F73</f>
        <v>1012</v>
      </c>
      <c r="I73" s="151">
        <v>1012</v>
      </c>
      <c r="J73" s="22" t="s">
        <v>51</v>
      </c>
      <c r="K73" s="46" t="s">
        <v>71</v>
      </c>
    </row>
    <row r="74" spans="1:11" ht="33.75" thickBot="1">
      <c r="A74" s="120"/>
      <c r="B74" s="121"/>
      <c r="C74" s="66"/>
      <c r="D74" s="94" t="s">
        <v>45</v>
      </c>
      <c r="E74" s="95" t="s">
        <v>151</v>
      </c>
      <c r="F74" s="69">
        <f t="shared" si="6"/>
        <v>45</v>
      </c>
      <c r="G74" s="70">
        <f t="shared" si="7"/>
        <v>85</v>
      </c>
      <c r="H74" s="71">
        <f t="shared" si="8"/>
        <v>1057</v>
      </c>
      <c r="I74" s="151">
        <v>1057</v>
      </c>
      <c r="J74" s="72" t="s">
        <v>51</v>
      </c>
      <c r="K74" s="122" t="s">
        <v>115</v>
      </c>
    </row>
    <row r="75" spans="1:11" ht="34.5" thickBot="1" thickTop="1">
      <c r="A75" s="84">
        <v>1</v>
      </c>
      <c r="B75" s="85">
        <f>A75*SUM(A$8:A75)</f>
        <v>12</v>
      </c>
      <c r="C75" s="201" t="s">
        <v>176</v>
      </c>
      <c r="D75" s="104" t="s">
        <v>173</v>
      </c>
      <c r="E75" s="20"/>
      <c r="F75" s="91">
        <f t="shared" si="6"/>
        <v>5</v>
      </c>
      <c r="G75" s="92">
        <f t="shared" si="7"/>
        <v>90</v>
      </c>
      <c r="H75" s="93">
        <f t="shared" si="8"/>
        <v>1062</v>
      </c>
      <c r="I75" s="131">
        <v>1062</v>
      </c>
      <c r="J75" s="103" t="s">
        <v>51</v>
      </c>
      <c r="K75" s="88"/>
    </row>
    <row r="76" spans="1:11" ht="33.75" thickTop="1">
      <c r="A76" s="123"/>
      <c r="B76" s="124"/>
      <c r="C76" s="130"/>
      <c r="D76" s="100" t="s">
        <v>10</v>
      </c>
      <c r="E76" s="101" t="s">
        <v>141</v>
      </c>
      <c r="F76" s="79">
        <f t="shared" si="6"/>
        <v>38</v>
      </c>
      <c r="G76" s="80">
        <f t="shared" si="7"/>
        <v>38</v>
      </c>
      <c r="H76" s="81">
        <f t="shared" si="8"/>
        <v>1100</v>
      </c>
      <c r="I76" s="151">
        <v>1100</v>
      </c>
      <c r="J76" s="82" t="s">
        <v>51</v>
      </c>
      <c r="K76" s="126"/>
    </row>
    <row r="77" spans="1:11" ht="39" thickBot="1">
      <c r="A77" s="120"/>
      <c r="B77" s="121"/>
      <c r="C77" s="66"/>
      <c r="D77" s="94" t="s">
        <v>46</v>
      </c>
      <c r="E77" s="95" t="s">
        <v>152</v>
      </c>
      <c r="F77" s="69">
        <f t="shared" si="6"/>
        <v>37</v>
      </c>
      <c r="G77" s="70">
        <f t="shared" si="7"/>
        <v>75</v>
      </c>
      <c r="H77" s="71">
        <f t="shared" si="8"/>
        <v>1137</v>
      </c>
      <c r="I77" s="151">
        <v>1137</v>
      </c>
      <c r="J77" s="72" t="s">
        <v>52</v>
      </c>
      <c r="K77" s="122" t="s">
        <v>72</v>
      </c>
    </row>
    <row r="78" spans="1:11" ht="34.5" thickBot="1" thickTop="1">
      <c r="A78" s="84">
        <v>1</v>
      </c>
      <c r="B78" s="85">
        <f>A78*SUM(A$8:A78)</f>
        <v>13</v>
      </c>
      <c r="C78" s="201" t="s">
        <v>176</v>
      </c>
      <c r="D78" s="104" t="s">
        <v>174</v>
      </c>
      <c r="E78" s="20"/>
      <c r="F78" s="91">
        <f t="shared" si="6"/>
        <v>0.5</v>
      </c>
      <c r="G78" s="92">
        <f t="shared" si="7"/>
        <v>75.5</v>
      </c>
      <c r="H78" s="93">
        <f t="shared" si="8"/>
        <v>1137.5</v>
      </c>
      <c r="I78" s="131">
        <v>1137.5</v>
      </c>
      <c r="J78" s="103" t="s">
        <v>56</v>
      </c>
      <c r="K78" s="88" t="s">
        <v>116</v>
      </c>
    </row>
    <row r="79" spans="1:11" ht="33.75" thickTop="1">
      <c r="A79" s="123"/>
      <c r="B79" s="124"/>
      <c r="C79" s="130"/>
      <c r="D79" s="100" t="s">
        <v>85</v>
      </c>
      <c r="E79" s="101"/>
      <c r="F79" s="79">
        <f t="shared" si="6"/>
        <v>0.5</v>
      </c>
      <c r="G79" s="80">
        <f t="shared" si="7"/>
        <v>0.5</v>
      </c>
      <c r="H79" s="81">
        <f t="shared" si="8"/>
        <v>1138</v>
      </c>
      <c r="I79" s="151">
        <v>1138</v>
      </c>
      <c r="J79" s="82" t="s">
        <v>52</v>
      </c>
      <c r="K79" s="126" t="s">
        <v>73</v>
      </c>
    </row>
    <row r="80" spans="1:11" ht="38.25">
      <c r="A80" s="55"/>
      <c r="B80" s="52"/>
      <c r="C80" s="25"/>
      <c r="D80" s="58" t="s">
        <v>153</v>
      </c>
      <c r="E80" s="30"/>
      <c r="F80" s="36">
        <f t="shared" si="6"/>
        <v>11</v>
      </c>
      <c r="G80" s="41">
        <f t="shared" si="7"/>
        <v>11.5</v>
      </c>
      <c r="H80" s="42">
        <f t="shared" si="8"/>
        <v>1149</v>
      </c>
      <c r="I80" s="151">
        <v>1149</v>
      </c>
      <c r="J80" s="22" t="s">
        <v>56</v>
      </c>
      <c r="K80" s="46" t="s">
        <v>74</v>
      </c>
    </row>
    <row r="81" spans="1:11" ht="33">
      <c r="A81" s="55"/>
      <c r="B81" s="52"/>
      <c r="C81" s="25"/>
      <c r="D81" s="58" t="s">
        <v>47</v>
      </c>
      <c r="E81" s="30"/>
      <c r="F81" s="36">
        <f t="shared" si="6"/>
        <v>3</v>
      </c>
      <c r="G81" s="41">
        <f t="shared" si="7"/>
        <v>14.5</v>
      </c>
      <c r="H81" s="42">
        <f t="shared" si="8"/>
        <v>1152</v>
      </c>
      <c r="I81" s="151">
        <v>1152</v>
      </c>
      <c r="J81" s="22" t="s">
        <v>52</v>
      </c>
      <c r="K81" s="46" t="s">
        <v>117</v>
      </c>
    </row>
    <row r="82" spans="1:11" ht="33">
      <c r="A82" s="55"/>
      <c r="B82" s="52"/>
      <c r="C82" s="25"/>
      <c r="D82" s="58" t="s">
        <v>48</v>
      </c>
      <c r="E82" s="30" t="s">
        <v>141</v>
      </c>
      <c r="F82" s="36">
        <f t="shared" si="6"/>
        <v>31</v>
      </c>
      <c r="G82" s="41">
        <f t="shared" si="7"/>
        <v>45.5</v>
      </c>
      <c r="H82" s="42">
        <f t="shared" si="8"/>
        <v>1183</v>
      </c>
      <c r="I82" s="151">
        <v>1183</v>
      </c>
      <c r="J82" s="22" t="s">
        <v>51</v>
      </c>
      <c r="K82" s="46"/>
    </row>
    <row r="83" spans="1:11" ht="33">
      <c r="A83" s="55"/>
      <c r="B83" s="52"/>
      <c r="C83" s="25"/>
      <c r="D83" s="58" t="s">
        <v>49</v>
      </c>
      <c r="E83" s="30"/>
      <c r="F83" s="36">
        <f t="shared" si="6"/>
        <v>21</v>
      </c>
      <c r="G83" s="41">
        <f t="shared" si="7"/>
        <v>66.5</v>
      </c>
      <c r="H83" s="42">
        <f t="shared" si="8"/>
        <v>1204</v>
      </c>
      <c r="I83" s="151">
        <v>1204</v>
      </c>
      <c r="J83" s="22" t="s">
        <v>51</v>
      </c>
      <c r="K83" s="46" t="s">
        <v>75</v>
      </c>
    </row>
    <row r="84" spans="1:11" ht="15" thickBot="1">
      <c r="A84" s="56"/>
      <c r="B84" s="53"/>
      <c r="C84" s="29"/>
      <c r="D84" s="61" t="s">
        <v>50</v>
      </c>
      <c r="E84" s="31"/>
      <c r="F84" s="37">
        <f t="shared" si="6"/>
        <v>10</v>
      </c>
      <c r="G84" s="43">
        <f t="shared" si="7"/>
        <v>76.5</v>
      </c>
      <c r="H84" s="132">
        <f t="shared" si="8"/>
        <v>1214</v>
      </c>
      <c r="I84" s="152">
        <v>1214</v>
      </c>
      <c r="J84" s="24"/>
      <c r="K84" s="47" t="s">
        <v>76</v>
      </c>
    </row>
    <row r="85" spans="1:4" ht="15.75" thickTop="1">
      <c r="A85" s="57" t="s">
        <v>11</v>
      </c>
      <c r="D85" s="187" t="s">
        <v>175</v>
      </c>
    </row>
    <row r="87" spans="1:11" s="10" customFormat="1" ht="14.25">
      <c r="A87" s="18"/>
      <c r="B87" s="11"/>
      <c r="C87" s="11"/>
      <c r="D87" s="62"/>
      <c r="E87" s="15"/>
      <c r="F87" s="44"/>
      <c r="G87" s="44"/>
      <c r="H87" s="15"/>
      <c r="I87" s="12"/>
      <c r="J87" s="1"/>
      <c r="K87" s="13"/>
    </row>
  </sheetData>
  <mergeCells count="10">
    <mergeCell ref="E5:E7"/>
    <mergeCell ref="J5:J7"/>
    <mergeCell ref="A5:B7"/>
    <mergeCell ref="C5:C7"/>
    <mergeCell ref="D5:D7"/>
    <mergeCell ref="K5:K7"/>
    <mergeCell ref="F5:H5"/>
    <mergeCell ref="F6:F7"/>
    <mergeCell ref="G6:G7"/>
    <mergeCell ref="H6:H7"/>
  </mergeCells>
  <printOptions/>
  <pageMargins left="0.27" right="0.19" top="0.34" bottom="0.33" header="0.28" footer="0.31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Kamentsev Michail</dc:creator>
  <cp:keywords/>
  <dc:description/>
  <cp:lastModifiedBy>mkam</cp:lastModifiedBy>
  <cp:lastPrinted>2008-07-02T11:31:10Z</cp:lastPrinted>
  <dcterms:created xsi:type="dcterms:W3CDTF">2004-12-06T20:44:27Z</dcterms:created>
  <dcterms:modified xsi:type="dcterms:W3CDTF">2008-07-02T11:50:35Z</dcterms:modified>
  <cp:category/>
  <cp:version/>
  <cp:contentType/>
  <cp:contentStatus/>
</cp:coreProperties>
</file>